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'Feuil1'!$A$1:$J$24</definedName>
  </definedNames>
  <calcPr fullCalcOnLoad="1"/>
</workbook>
</file>

<file path=xl/sharedStrings.xml><?xml version="1.0" encoding="utf-8"?>
<sst xmlns="http://schemas.openxmlformats.org/spreadsheetml/2006/main" count="28" uniqueCount="25">
  <si>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</si>
  <si>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</si>
  <si>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</si>
  <si>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</si>
  <si>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</si>
  <si>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</si>
  <si>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</si>
  <si>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</si>
  <si>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</si>
  <si>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</si>
  <si>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</si>
  <si>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</si>
  <si>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</si>
  <si>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</si>
  <si>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</si>
  <si>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</si>
  <si>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</si>
  <si>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KITCHEN St AVE</t>
  </si>
  <si>
    <t>VS DE RHUYS</t>
  </si>
  <si>
    <t>PLOUAY</t>
  </si>
  <si>
    <t>TREGUEUX</t>
  </si>
  <si>
    <t>LA TRINITE SURZUR BMX</t>
  </si>
  <si>
    <t>CLASSEMENT CLUB 2021</t>
  </si>
  <si>
    <t>UC Pays Plouay</t>
  </si>
  <si>
    <t xml:space="preserve">REDON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</si>
</sst>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zoomScalePageLayoutView="0" workbookViewId="0" topLeftCell="A1">
      <selection activeCell="N14" sqref="N14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8" t="s">
        <v>22</v>
      </c>
      <c r="C1" s="8"/>
      <c r="D1" s="8"/>
      <c r="E1" s="8"/>
      <c r="F1" s="8"/>
      <c r="G1" s="8"/>
      <c r="H1" s="8"/>
      <c r="I1" s="8"/>
      <c r="J1" s="8"/>
    </row>
    <row r="3" spans="2:10" ht="21" customHeight="1">
      <c r="B3" s="2"/>
      <c r="C3" s="3" t="s">
        <v>20</v>
      </c>
      <c r="D3" s="5" t="s">
        <v>5</v>
      </c>
      <c r="E3" s="5" t="s">
        <v>4</v>
      </c>
      <c r="F3" s="5" t="s">
        <v>19</v>
      </c>
      <c r="G3" s="5" t="s">
        <v>10</v>
      </c>
      <c r="H3" s="5"/>
      <c r="I3" s="5"/>
      <c r="J3" s="3" t="s">
        <v>13</v>
      </c>
    </row>
    <row r="4" spans="1:10" ht="21" customHeight="1">
      <c r="A4">
        <v>1</v>
      </c>
      <c r="B4" s="2" t="s">
        <v>8</v>
      </c>
      <c r="C4" s="3">
        <f>19+26+23+34+26+14</f>
        <v>142</v>
      </c>
      <c r="D4" s="7">
        <f>45+54+52</f>
        <v>151</v>
      </c>
      <c r="E4" s="3">
        <f>17+18+23+26+26+26</f>
        <v>136</v>
      </c>
      <c r="F4" s="3">
        <f>15+17+30+12+23+22</f>
        <v>119</v>
      </c>
      <c r="G4" s="3">
        <f>30+19+21+15+23+22</f>
        <v>130</v>
      </c>
      <c r="H4" s="3"/>
      <c r="I4" s="3"/>
      <c r="J4" s="3">
        <f aca="true" t="shared" si="0" ref="J4:J24">SUM(C4:I4)</f>
        <v>678</v>
      </c>
    </row>
    <row r="5" spans="1:10" ht="21" customHeight="1">
      <c r="A5">
        <v>2</v>
      </c>
      <c r="B5" s="2" t="s">
        <v>5</v>
      </c>
      <c r="C5" s="3">
        <f>26+30+14+13+16+13</f>
        <v>112</v>
      </c>
      <c r="D5" s="7">
        <f>23+30+26+5+10+30</f>
        <v>124</v>
      </c>
      <c r="E5" s="3">
        <f>30+35+39</f>
        <v>104</v>
      </c>
      <c r="F5" s="6">
        <f>23+26+30+19+22+14</f>
        <v>134</v>
      </c>
      <c r="G5" s="3">
        <f>16+20+26+17+21+15</f>
        <v>115</v>
      </c>
      <c r="H5" s="3"/>
      <c r="I5" s="3"/>
      <c r="J5" s="3">
        <f t="shared" si="0"/>
        <v>589</v>
      </c>
    </row>
    <row r="6" spans="1:10" ht="21" customHeight="1">
      <c r="A6">
        <v>3</v>
      </c>
      <c r="B6" s="2" t="s">
        <v>3</v>
      </c>
      <c r="C6" s="3">
        <f>10+21+26+26+9+30</f>
        <v>122</v>
      </c>
      <c r="D6" s="7">
        <f>19+18+19+22+17</f>
        <v>95</v>
      </c>
      <c r="E6" s="3">
        <v>114</v>
      </c>
      <c r="F6" s="3">
        <f>20+18+17+14+14+13</f>
        <v>96</v>
      </c>
      <c r="G6" s="3">
        <f>19+26+19+5+7+22</f>
        <v>98</v>
      </c>
      <c r="H6" s="3"/>
      <c r="I6" s="3"/>
      <c r="J6" s="3">
        <f t="shared" si="0"/>
        <v>525</v>
      </c>
    </row>
    <row r="7" spans="1:10" ht="21" customHeight="1">
      <c r="A7">
        <v>4</v>
      </c>
      <c r="B7" s="2" t="s">
        <v>0</v>
      </c>
      <c r="C7" s="3">
        <f>18+12+26+18+17+7</f>
        <v>98</v>
      </c>
      <c r="D7" s="7">
        <f>22+18+17+14+14</f>
        <v>85</v>
      </c>
      <c r="E7" s="3">
        <f>38+24+10</f>
        <v>72</v>
      </c>
      <c r="F7" s="3">
        <f>22+10+18+14+4+13</f>
        <v>81</v>
      </c>
      <c r="G7" s="3">
        <f>16+8+18+26+13+7</f>
        <v>88</v>
      </c>
      <c r="H7" s="3"/>
      <c r="I7" s="3"/>
      <c r="J7" s="3">
        <f t="shared" si="0"/>
        <v>424</v>
      </c>
    </row>
    <row r="8" spans="1:10" ht="21" customHeight="1">
      <c r="A8">
        <v>5</v>
      </c>
      <c r="B8" s="2" t="s">
        <v>10</v>
      </c>
      <c r="C8" s="3">
        <f>22+27+5+6+18+13</f>
        <v>91</v>
      </c>
      <c r="D8" s="7">
        <f>27+5+9</f>
        <v>41</v>
      </c>
      <c r="E8" s="3">
        <v>99</v>
      </c>
      <c r="F8" s="3">
        <f>8+26+13+19+6</f>
        <v>72</v>
      </c>
      <c r="G8" s="3">
        <f>22+15+30+16+22+15</f>
        <v>120</v>
      </c>
      <c r="H8" s="3"/>
      <c r="I8" s="3"/>
      <c r="J8" s="3">
        <f t="shared" si="0"/>
        <v>423</v>
      </c>
    </row>
    <row r="9" spans="1:10" ht="21" customHeight="1">
      <c r="A9">
        <v>6</v>
      </c>
      <c r="B9" s="2" t="s">
        <v>14</v>
      </c>
      <c r="C9" s="3">
        <f>18+12+26+18+17+7</f>
        <v>98</v>
      </c>
      <c r="D9" s="7">
        <f>15+39+32</f>
        <v>86</v>
      </c>
      <c r="E9" s="3">
        <f>31+15+23+7</f>
        <v>76</v>
      </c>
      <c r="F9" s="3">
        <f>11+8+20+21+20+6</f>
        <v>86</v>
      </c>
      <c r="G9" s="3">
        <f>13+10+4+30+6+5</f>
        <v>68</v>
      </c>
      <c r="H9" s="3"/>
      <c r="I9" s="3"/>
      <c r="J9" s="3">
        <f t="shared" si="0"/>
        <v>414</v>
      </c>
    </row>
    <row r="10" spans="1:10" ht="21" customHeight="1">
      <c r="A10">
        <v>7</v>
      </c>
      <c r="B10" s="2" t="s">
        <v>12</v>
      </c>
      <c r="C10" s="3">
        <f>9+24+7+22+3+11</f>
        <v>76</v>
      </c>
      <c r="D10" s="7">
        <f>21+17+19+25</f>
        <v>82</v>
      </c>
      <c r="E10" s="3">
        <f>21+16+7+8+7</f>
        <v>59</v>
      </c>
      <c r="F10" s="3">
        <f>5+12+30+11+16+7</f>
        <v>81</v>
      </c>
      <c r="G10" s="3">
        <f>26+7+20+21+17+18</f>
        <v>109</v>
      </c>
      <c r="H10" s="3"/>
      <c r="I10" s="3"/>
      <c r="J10" s="3">
        <f t="shared" si="0"/>
        <v>407</v>
      </c>
    </row>
    <row r="11" spans="1:10" ht="21" customHeight="1">
      <c r="A11">
        <v>8</v>
      </c>
      <c r="B11" s="2" t="s">
        <v>9</v>
      </c>
      <c r="C11" s="3">
        <f>30+7+14+12+17+16</f>
        <v>96</v>
      </c>
      <c r="D11" s="7">
        <f>26+20+16+21</f>
        <v>83</v>
      </c>
      <c r="E11" s="3">
        <f>11+4+11+11</f>
        <v>37</v>
      </c>
      <c r="F11" s="3">
        <f>13+8+18+19+22+12</f>
        <v>92</v>
      </c>
      <c r="G11" s="3">
        <f>18+8+26+7+13+10</f>
        <v>82</v>
      </c>
      <c r="H11" s="3"/>
      <c r="I11" s="3"/>
      <c r="J11" s="3">
        <f t="shared" si="0"/>
        <v>390</v>
      </c>
    </row>
    <row r="12" spans="1:10" ht="21" customHeight="1">
      <c r="A12">
        <v>10</v>
      </c>
      <c r="B12" s="2" t="s">
        <v>1</v>
      </c>
      <c r="C12" s="3">
        <f>22+13+8+10+11+5</f>
        <v>69</v>
      </c>
      <c r="D12" s="7">
        <f>19+21+18+22</f>
        <v>80</v>
      </c>
      <c r="E12" s="3">
        <f>36+18+11</f>
        <v>65</v>
      </c>
      <c r="F12" s="3">
        <f>26+15+15+14+7+4</f>
        <v>81</v>
      </c>
      <c r="G12" s="3">
        <f>23+12+15+22+9+11</f>
        <v>92</v>
      </c>
      <c r="H12" s="3"/>
      <c r="I12" s="3"/>
      <c r="J12" s="3">
        <f t="shared" si="0"/>
        <v>387</v>
      </c>
    </row>
    <row r="13" spans="1:10" ht="21" customHeight="1">
      <c r="A13">
        <v>9</v>
      </c>
      <c r="B13" s="2" t="s">
        <v>4</v>
      </c>
      <c r="C13" s="3">
        <f>30+15+5+10+8+4</f>
        <v>72</v>
      </c>
      <c r="D13" s="7">
        <f>23+18+12</f>
        <v>53</v>
      </c>
      <c r="E13" s="3">
        <f>36+13+9+18</f>
        <v>76</v>
      </c>
      <c r="F13" s="3">
        <f>15+23+17+9+5+6</f>
        <v>75</v>
      </c>
      <c r="G13" s="3">
        <f>15+18+19+14+15+2</f>
        <v>83</v>
      </c>
      <c r="H13" s="3"/>
      <c r="I13" s="3"/>
      <c r="J13" s="3">
        <f t="shared" si="0"/>
        <v>359</v>
      </c>
    </row>
    <row r="14" spans="1:10" ht="21" customHeight="1">
      <c r="A14">
        <v>11</v>
      </c>
      <c r="B14" s="2" t="s">
        <v>2</v>
      </c>
      <c r="C14" s="3">
        <f>19+13+13</f>
        <v>45</v>
      </c>
      <c r="D14" s="7">
        <f>44+8+20+7</f>
        <v>79</v>
      </c>
      <c r="E14" s="3">
        <f>18+5+28</f>
        <v>51</v>
      </c>
      <c r="F14" s="3">
        <f>11+22+19+4+23+12</f>
        <v>91</v>
      </c>
      <c r="G14" s="3">
        <f>18+13+5+3+11+3</f>
        <v>53</v>
      </c>
      <c r="H14" s="3"/>
      <c r="I14" s="3"/>
      <c r="J14" s="3">
        <f t="shared" si="0"/>
        <v>319</v>
      </c>
    </row>
    <row r="15" spans="1:10" ht="21" customHeight="1">
      <c r="A15">
        <v>14</v>
      </c>
      <c r="B15" s="2" t="s">
        <v>18</v>
      </c>
      <c r="C15" s="3">
        <f>5+16+2+8+15+4</f>
        <v>50</v>
      </c>
      <c r="D15" s="3">
        <f>15+20+25+14</f>
        <v>74</v>
      </c>
      <c r="E15" s="3">
        <v>30</v>
      </c>
      <c r="F15" s="3">
        <f>26+7+5+11+15+12</f>
        <v>76</v>
      </c>
      <c r="G15" s="3">
        <f>26+12+2+19+14+16</f>
        <v>89</v>
      </c>
      <c r="H15" s="3"/>
      <c r="I15" s="3"/>
      <c r="J15" s="3">
        <f t="shared" si="0"/>
        <v>319</v>
      </c>
    </row>
    <row r="16" spans="1:10" ht="21" customHeight="1">
      <c r="A16">
        <v>12</v>
      </c>
      <c r="B16" s="2" t="s">
        <v>7</v>
      </c>
      <c r="C16" s="3">
        <f>22+18+6+17+15+5</f>
        <v>83</v>
      </c>
      <c r="D16" s="3">
        <f>19+7+32+11+3</f>
        <v>72</v>
      </c>
      <c r="E16" s="3">
        <f>7+8+17+16</f>
        <v>48</v>
      </c>
      <c r="F16" s="3">
        <f>10+7+17+26+15+6</f>
        <v>81</v>
      </c>
      <c r="G16" s="3"/>
      <c r="H16" s="3"/>
      <c r="I16" s="3"/>
      <c r="J16" s="3">
        <f t="shared" si="0"/>
        <v>284</v>
      </c>
    </row>
    <row r="17" spans="1:10" ht="21" customHeight="1">
      <c r="A17">
        <v>13</v>
      </c>
      <c r="B17" s="4" t="s">
        <v>21</v>
      </c>
      <c r="C17" s="3">
        <f>3+12+16+7+4+4</f>
        <v>46</v>
      </c>
      <c r="D17" s="7">
        <f>21+20</f>
        <v>41</v>
      </c>
      <c r="E17" s="3">
        <f>19+20+17+15</f>
        <v>71</v>
      </c>
      <c r="F17" s="3">
        <f>15+7+7+16+22+8</f>
        <v>75</v>
      </c>
      <c r="G17" s="3">
        <f>6+9+17+11+8</f>
        <v>51</v>
      </c>
      <c r="H17" s="3"/>
      <c r="I17" s="3"/>
      <c r="J17" s="3">
        <f t="shared" si="0"/>
        <v>284</v>
      </c>
    </row>
    <row r="18" spans="1:10" ht="21" customHeight="1">
      <c r="A18">
        <v>15</v>
      </c>
      <c r="B18" s="2" t="s">
        <v>6</v>
      </c>
      <c r="C18" s="3">
        <f>7+8+17+12+9</f>
        <v>53</v>
      </c>
      <c r="D18" s="7">
        <f>9+21+21</f>
        <v>51</v>
      </c>
      <c r="E18" s="3">
        <f>7+9+9</f>
        <v>25</v>
      </c>
      <c r="F18" s="3">
        <f>6+4+11+5+9</f>
        <v>35</v>
      </c>
      <c r="G18" s="3">
        <f>7+3+3+4+2</f>
        <v>19</v>
      </c>
      <c r="H18" s="3"/>
      <c r="I18" s="3"/>
      <c r="J18" s="3">
        <f t="shared" si="0"/>
        <v>183</v>
      </c>
    </row>
    <row r="19" spans="1:10" ht="21" customHeight="1">
      <c r="A19">
        <v>16</v>
      </c>
      <c r="B19" s="2" t="s">
        <v>17</v>
      </c>
      <c r="C19" s="3">
        <f>10+18</f>
        <v>28</v>
      </c>
      <c r="D19" s="7">
        <f>20+4+9+17</f>
        <v>50</v>
      </c>
      <c r="E19" s="3"/>
      <c r="F19" s="3">
        <v>22</v>
      </c>
      <c r="G19" s="3">
        <f>13+12+17+22+8+4</f>
        <v>76</v>
      </c>
      <c r="H19" s="3"/>
      <c r="I19" s="3"/>
      <c r="J19" s="3">
        <f t="shared" si="0"/>
        <v>176</v>
      </c>
    </row>
    <row r="20" spans="1:10" ht="21" customHeight="1">
      <c r="A20">
        <v>18</v>
      </c>
      <c r="B20" s="4" t="s">
        <v>23</v>
      </c>
      <c r="C20" s="3">
        <v>0</v>
      </c>
      <c r="D20" s="7">
        <f>8+19+9+2</f>
        <v>38</v>
      </c>
      <c r="E20" s="3">
        <f>11+17+7+4</f>
        <v>39</v>
      </c>
      <c r="F20" s="3">
        <f>21+4+4+8</f>
        <v>37</v>
      </c>
      <c r="G20" s="3">
        <f>16+8+4+7+3</f>
        <v>38</v>
      </c>
      <c r="H20" s="3"/>
      <c r="I20" s="3"/>
      <c r="J20" s="3">
        <f t="shared" si="0"/>
        <v>152</v>
      </c>
    </row>
    <row r="21" spans="1:10" ht="21" customHeight="1">
      <c r="A21">
        <v>17</v>
      </c>
      <c r="B21" s="2" t="s">
        <v>15</v>
      </c>
      <c r="C21" s="3"/>
      <c r="D21" s="7"/>
      <c r="E21" s="3">
        <v>29</v>
      </c>
      <c r="F21" s="3">
        <f>10+18+9+18+7</f>
        <v>62</v>
      </c>
      <c r="G21" s="3">
        <f>22+14+7+9+7</f>
        <v>59</v>
      </c>
      <c r="H21" s="3"/>
      <c r="I21" s="3"/>
      <c r="J21" s="3">
        <f t="shared" si="0"/>
        <v>150</v>
      </c>
    </row>
    <row r="22" spans="1:10" ht="21" customHeight="1">
      <c r="A22">
        <v>19</v>
      </c>
      <c r="B22" s="2" t="s">
        <v>24</v>
      </c>
      <c r="C22" s="3"/>
      <c r="D22" s="7"/>
      <c r="E22" s="3">
        <v>20</v>
      </c>
      <c r="F22" s="3">
        <f>2+10+8+4+3</f>
        <v>27</v>
      </c>
      <c r="G22" s="3">
        <f>30+4+7+3+3+4</f>
        <v>51</v>
      </c>
      <c r="H22" s="3"/>
      <c r="I22" s="3"/>
      <c r="J22" s="3">
        <f t="shared" si="0"/>
        <v>98</v>
      </c>
    </row>
    <row r="23" spans="1:10" ht="21" customHeight="1">
      <c r="A23">
        <v>20</v>
      </c>
      <c r="B23" s="2" t="s">
        <v>11</v>
      </c>
      <c r="C23" s="3"/>
      <c r="D23" s="7"/>
      <c r="E23" s="3">
        <v>15</v>
      </c>
      <c r="F23" s="3">
        <f>6+8+2+9+2</f>
        <v>27</v>
      </c>
      <c r="G23" s="3">
        <f>10+17+3+3</f>
        <v>33</v>
      </c>
      <c r="H23" s="3"/>
      <c r="I23" s="3"/>
      <c r="J23" s="3">
        <f t="shared" si="0"/>
        <v>75</v>
      </c>
    </row>
    <row r="24" spans="2:10" ht="19.5" customHeight="1">
      <c r="B24" s="2" t="s">
        <v>16</v>
      </c>
      <c r="C24" s="3"/>
      <c r="D24" s="7"/>
      <c r="E24" s="3"/>
      <c r="F24" s="3"/>
      <c r="G24" s="3"/>
      <c r="H24" s="3"/>
      <c r="I24" s="3"/>
      <c r="J24" s="3">
        <f t="shared" si="0"/>
        <v>0</v>
      </c>
    </row>
  </sheetData>
  <sheetProtection/>
  <autoFilter ref="B3:J3">
    <sortState ref="B4:J24">
      <sortCondition descending="1" sortBy="value" ref="J4:J24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2021-11-07T15:37:38Z</cp:lastPrinted>
  <dcterms:created xsi:type="dcterms:W3CDTF">2009-03-01T17:46:24Z</dcterms:created>
  <dcterms:modified xsi:type="dcterms:W3CDTF">2021-11-07T20:10:29Z</dcterms:modified>
  <cp:category/>
  <cp:version/>
  <cp:contentType/>
  <cp:contentStatus/>
</cp:coreProperties>
</file>